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<sst xmlns="http://schemas.openxmlformats.org/spreadsheetml/2006/main" count="90" uniqueCount="76">
  <si>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2020年大余县本级政府性基金支出决算情况表</t>
  </si>
  <si>
    <t>单位：万元</t>
  </si>
  <si>
    <t>收入项目</t>
  </si>
  <si>
    <t>2019年决算数</t>
  </si>
  <si>
    <t>2020年</t>
  </si>
  <si>
    <t>2020年决算数比2019年决算数增减%</t>
  </si>
  <si>
    <t>人代会批准的预算数</t>
  </si>
  <si>
    <t>2020年决算数</t>
  </si>
  <si>
    <t>决算数占预算数%</t>
  </si>
  <si>
    <t>文化旅游体育与传媒支出</t>
  </si>
  <si>
    <t xml:space="preserve">  国家电影事业发展专项资金安排的支出</t>
  </si>
  <si>
    <t xml:space="preserve">    其他国家电影事业发展专项资金支出</t>
  </si>
  <si>
    <t xml:space="preserve">  旅游发展基金支出</t>
  </si>
  <si>
    <t>净增</t>
  </si>
  <si>
    <t xml:space="preserve">    地方旅游开发项目补助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</si>
  <si>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</si>
  <si>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</si>
  <si>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</si>
  <si>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</si>
  <si>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</si>
  <si>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</si>
  <si>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>城乡社区支出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</si>
  <si>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</si>
  <si>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</si>
  <si>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</si>
  <si>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</si>
  <si>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补助被征地农民支出</t>
  </si>
  <si>
    <t xml:space="preserve">    土地出让业务支出</t>
  </si>
  <si>
    <t xml:space="preserve">  国有土地收益基金安排的支出</t>
  </si>
  <si>
    <t xml:space="preserve">  农业土地开发资金安排的支出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</si>
  <si>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</si>
  <si>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</si>
  <si>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</si>
  <si>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土地储备专项债券收入安排的支出  </t>
  </si>
  <si>
    <t xml:space="preserve">    征地和拆迁补偿支出  </t>
  </si>
  <si>
    <t xml:space="preserve">  城市基础设施配套费安排的支出</t>
  </si>
  <si>
    <t xml:space="preserve">    其他城市基础设施配套费安排的支出</t>
  </si>
  <si>
    <t xml:space="preserve">  棚户区改造专项债券收入安排的支出  </t>
  </si>
  <si>
    <t xml:space="preserve">    其他棚户区改造专项债券收入安排的支出  </t>
  </si>
  <si>
    <t>农林水支出</t>
  </si>
  <si>
    <t xml:space="preserve">  大中型水库库区基金安排的支出</t>
  </si>
  <si>
    <t xml:space="preserve">    其他大中型水库库区基金支出</t>
  </si>
  <si>
    <t>其他支出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</si>
  <si>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</si>
  <si>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</si>
  <si>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</si>
  <si>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</si>
  <si>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</si>
  <si>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</si>
  <si>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用于文化事业的彩票公益金支出</t>
  </si>
  <si>
    <t xml:space="preserve">    用于城乡医疗救助的彩票公益金支出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</si>
  <si>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</si>
  <si>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</si>
  <si>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</si>
  <si>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</si>
  <si>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</si>
  <si>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</si>
  <si>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</si>
  <si>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</si>
  <si>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</si>
  <si>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 xml:space="preserve">    棚户区改造专项债券发行费用支出</t>
  </si>
  <si>
    <t xml:space="preserve">    其他地方自行试点项目收益专项债券发行费用支出</t>
  </si>
  <si>
    <t>抗疫特别国债安排的支出</t>
  </si>
  <si>
    <t xml:space="preserve">  基础设施建设</t>
  </si>
  <si>
    <t xml:space="preserve">    交通基础设施建设</t>
  </si>
  <si>
    <t xml:space="preserve">    其他基础设施建设</t>
  </si>
  <si>
    <t xml:space="preserve">  抗疫相关支出</t>
  </si>
  <si>
    <t xml:space="preserve">    创业担保贷款贴息</t>
  </si>
  <si>
    <t xml:space="preserve">    援企稳岗补贴</t>
  </si>
  <si>
    <t xml:space="preserve">    其他抗疫相关支出</t>
  </si>
  <si>
    <t xml:space="preserve">      政府性基金预算支出合计</t>
  </si>
  <si>
    <t xml:space="preserve">     政府性基金上解上级支出</t>
  </si>
  <si>
    <t xml:space="preserve">     政府性基金调出资金</t>
  </si>
  <si>
    <t xml:space="preserve">     政府性基金年终结转</t>
  </si>
  <si>
    <t xml:space="preserve">     债务还本支出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</si>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</sst>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58" applyFont="1" applyFill="1" applyBorder="1" applyAlignment="1">
      <alignment horizontal="center"/>
      <protection/>
    </xf>
    <xf numFmtId="0" fontId="0" fillId="0" borderId="9" xfId="58" applyFont="1" applyFill="1" applyBorder="1">
      <alignment/>
      <protection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1">
      <pane ySplit="4" topLeftCell="A53" activePane="bottomLeft" state="frozen"/>
      <selection pane="bottomLeft" activeCell="A62" sqref="A62"/>
    </sheetView>
  </sheetViews>
  <sheetFormatPr defaultColWidth="9.00390625" defaultRowHeight="14.25"/>
  <cols>
    <col min="1" max="1" width="44.25390625" style="1" customWidth="1"/>
    <col min="2" max="2" width="10.50390625" style="2" customWidth="1"/>
    <col min="3" max="3" width="13.375" style="3" customWidth="1"/>
    <col min="4" max="4" width="9.50390625" style="2" customWidth="1"/>
    <col min="5" max="5" width="9.375" style="2" customWidth="1"/>
    <col min="6" max="6" width="14.875" style="2" customWidth="1"/>
    <col min="7" max="16384" width="9.00390625" style="1" customWidth="1"/>
  </cols>
  <sheetData>
    <row r="1" spans="1:6" ht="33.75" customHeight="1">
      <c r="A1" s="4" t="s">
        <v>0</v>
      </c>
      <c r="B1" s="5"/>
      <c r="C1" s="5"/>
      <c r="D1" s="5"/>
      <c r="E1" s="5"/>
      <c r="F1" s="5"/>
    </row>
    <row r="2" spans="1:6" ht="12" customHeight="1">
      <c r="A2" s="6" t="s">
        <v>1</v>
      </c>
      <c r="B2" s="7"/>
      <c r="C2" s="7"/>
      <c r="D2" s="7"/>
      <c r="E2" s="7"/>
      <c r="F2" s="7"/>
    </row>
    <row r="3" spans="1:6" ht="14.25">
      <c r="A3" s="8" t="s">
        <v>2</v>
      </c>
      <c r="B3" s="8" t="s">
        <v>3</v>
      </c>
      <c r="C3" s="9" t="s">
        <v>4</v>
      </c>
      <c r="D3" s="10"/>
      <c r="E3" s="10"/>
      <c r="F3" s="8" t="s">
        <v>5</v>
      </c>
    </row>
    <row r="4" spans="1:6" ht="54" customHeight="1">
      <c r="A4" s="10"/>
      <c r="B4" s="10"/>
      <c r="C4" s="9" t="s">
        <v>6</v>
      </c>
      <c r="D4" s="8" t="s">
        <v>7</v>
      </c>
      <c r="E4" s="8" t="s">
        <v>8</v>
      </c>
      <c r="F4" s="10"/>
    </row>
    <row r="5" spans="1:6" ht="14.25">
      <c r="A5" s="11" t="s">
        <v>9</v>
      </c>
      <c r="B5" s="12">
        <f>B6+B8</f>
        <v>8</v>
      </c>
      <c r="C5" s="12">
        <f>C6+C8</f>
        <v>65</v>
      </c>
      <c r="D5" s="12">
        <v>61</v>
      </c>
      <c r="E5" s="13">
        <f>(D5/C5)*100</f>
        <v>93.84615384615384</v>
      </c>
      <c r="F5" s="13">
        <f>(D5-B5)/B5*100</f>
        <v>662.5</v>
      </c>
    </row>
    <row r="6" spans="1:6" ht="14.25">
      <c r="A6" s="11" t="s">
        <v>10</v>
      </c>
      <c r="B6" s="12">
        <v>8</v>
      </c>
      <c r="C6" s="14">
        <v>8</v>
      </c>
      <c r="D6" s="15">
        <v>8</v>
      </c>
      <c r="E6" s="13">
        <f aca="true" t="shared" si="0" ref="E6:E37">(D6/C6)*100</f>
        <v>100</v>
      </c>
      <c r="F6" s="13">
        <f aca="true" t="shared" si="1" ref="F6:F37">(D6-B6)/B6*100</f>
        <v>0</v>
      </c>
    </row>
    <row r="7" spans="1:6" ht="14.25">
      <c r="A7" s="16" t="s">
        <v>11</v>
      </c>
      <c r="B7" s="12">
        <v>8</v>
      </c>
      <c r="C7" s="14">
        <v>8</v>
      </c>
      <c r="D7" s="15">
        <v>8</v>
      </c>
      <c r="E7" s="13">
        <f t="shared" si="0"/>
        <v>100</v>
      </c>
      <c r="F7" s="13">
        <f t="shared" si="1"/>
        <v>0</v>
      </c>
    </row>
    <row r="8" spans="1:6" ht="14.25">
      <c r="A8" s="11" t="s">
        <v>12</v>
      </c>
      <c r="B8" s="12"/>
      <c r="C8" s="14">
        <v>57</v>
      </c>
      <c r="D8" s="15">
        <v>53</v>
      </c>
      <c r="E8" s="13">
        <f t="shared" si="0"/>
        <v>92.98245614035088</v>
      </c>
      <c r="F8" s="13" t="s">
        <v>13</v>
      </c>
    </row>
    <row r="9" spans="1:6" ht="14.25">
      <c r="A9" s="16" t="s">
        <v>14</v>
      </c>
      <c r="B9" s="12"/>
      <c r="C9" s="12">
        <v>57</v>
      </c>
      <c r="D9" s="15">
        <v>53</v>
      </c>
      <c r="E9" s="13">
        <f t="shared" si="0"/>
        <v>92.98245614035088</v>
      </c>
      <c r="F9" s="13" t="s">
        <v>13</v>
      </c>
    </row>
    <row r="10" spans="1:6" ht="14.25">
      <c r="A10" s="11" t="s">
        <v>15</v>
      </c>
      <c r="B10" s="12">
        <f>B11+B15</f>
        <v>1170</v>
      </c>
      <c r="C10" s="12">
        <f>C11+C15</f>
        <v>23</v>
      </c>
      <c r="D10" s="15">
        <v>993</v>
      </c>
      <c r="E10" s="13">
        <f t="shared" si="0"/>
        <v>4317.391304347826</v>
      </c>
      <c r="F10" s="13">
        <f t="shared" si="1"/>
        <v>-15.128205128205128</v>
      </c>
    </row>
    <row r="11" spans="1:6" ht="14.25">
      <c r="A11" s="11" t="s">
        <v>16</v>
      </c>
      <c r="B11" s="12">
        <f>B12+B13+B14</f>
        <v>1141</v>
      </c>
      <c r="C11" s="12">
        <f>C12+C13+C14</f>
        <v>23</v>
      </c>
      <c r="D11" s="15">
        <v>993</v>
      </c>
      <c r="E11" s="13">
        <f t="shared" si="0"/>
        <v>4317.391304347826</v>
      </c>
      <c r="F11" s="13">
        <f t="shared" si="1"/>
        <v>-12.971078001752847</v>
      </c>
    </row>
    <row r="12" spans="1:6" ht="14.25">
      <c r="A12" s="16" t="s">
        <v>17</v>
      </c>
      <c r="B12" s="12">
        <v>622</v>
      </c>
      <c r="C12" s="14"/>
      <c r="D12" s="15">
        <v>526</v>
      </c>
      <c r="E12" s="13"/>
      <c r="F12" s="13">
        <f t="shared" si="1"/>
        <v>-15.434083601286176</v>
      </c>
    </row>
    <row r="13" spans="1:6" ht="14.25">
      <c r="A13" s="16" t="s">
        <v>18</v>
      </c>
      <c r="B13" s="12">
        <v>519</v>
      </c>
      <c r="C13" s="14"/>
      <c r="D13" s="15">
        <v>449</v>
      </c>
      <c r="E13" s="13"/>
      <c r="F13" s="13">
        <f t="shared" si="1"/>
        <v>-13.48747591522158</v>
      </c>
    </row>
    <row r="14" spans="1:6" ht="14.25">
      <c r="A14" s="16" t="s">
        <v>19</v>
      </c>
      <c r="B14" s="12"/>
      <c r="C14" s="14">
        <v>23</v>
      </c>
      <c r="D14" s="15">
        <v>18</v>
      </c>
      <c r="E14" s="13">
        <f t="shared" si="0"/>
        <v>78.26086956521739</v>
      </c>
      <c r="F14" s="13" t="s">
        <v>13</v>
      </c>
    </row>
    <row r="15" spans="1:6" ht="14.25">
      <c r="A15" s="11" t="s">
        <v>20</v>
      </c>
      <c r="B15" s="12">
        <v>29</v>
      </c>
      <c r="C15" s="14"/>
      <c r="D15" s="15"/>
      <c r="E15" s="13"/>
      <c r="F15" s="13">
        <f t="shared" si="1"/>
        <v>-100</v>
      </c>
    </row>
    <row r="16" spans="1:6" ht="14.25">
      <c r="A16" s="16" t="s">
        <v>18</v>
      </c>
      <c r="B16" s="12">
        <v>29</v>
      </c>
      <c r="C16" s="14"/>
      <c r="D16" s="15"/>
      <c r="E16" s="13"/>
      <c r="F16" s="13">
        <f t="shared" si="1"/>
        <v>-100</v>
      </c>
    </row>
    <row r="17" spans="1:6" ht="14.25">
      <c r="A17" s="11" t="s">
        <v>21</v>
      </c>
      <c r="B17" s="12">
        <f>B18+B25+B26+B29+B31+B33</f>
        <v>83412</v>
      </c>
      <c r="C17" s="12">
        <f>C18+C25+C26+C29+C31+C33+C24</f>
        <v>74174</v>
      </c>
      <c r="D17" s="15">
        <v>94389</v>
      </c>
      <c r="E17" s="13">
        <f t="shared" si="0"/>
        <v>127.25348504866933</v>
      </c>
      <c r="F17" s="13">
        <f t="shared" si="1"/>
        <v>13.15997698172925</v>
      </c>
    </row>
    <row r="18" spans="1:6" ht="14.25">
      <c r="A18" s="11" t="s">
        <v>22</v>
      </c>
      <c r="B18" s="12">
        <f>B19+B20+B21+B22+B23</f>
        <v>60573</v>
      </c>
      <c r="C18" s="12">
        <f>C19+C20+C21+C22+C23</f>
        <v>64915</v>
      </c>
      <c r="D18" s="15">
        <v>84233</v>
      </c>
      <c r="E18" s="13">
        <f t="shared" si="0"/>
        <v>129.758915504891</v>
      </c>
      <c r="F18" s="13">
        <f t="shared" si="1"/>
        <v>39.06030739768544</v>
      </c>
    </row>
    <row r="19" spans="1:6" ht="14.25">
      <c r="A19" s="16" t="s">
        <v>23</v>
      </c>
      <c r="B19" s="12">
        <v>4696</v>
      </c>
      <c r="C19" s="14"/>
      <c r="D19" s="15">
        <v>1579</v>
      </c>
      <c r="E19" s="13"/>
      <c r="F19" s="13">
        <f t="shared" si="1"/>
        <v>-66.37563884156728</v>
      </c>
    </row>
    <row r="20" spans="1:6" ht="14.25">
      <c r="A20" s="16" t="s">
        <v>24</v>
      </c>
      <c r="B20" s="12">
        <v>50965</v>
      </c>
      <c r="C20" s="14">
        <v>64915</v>
      </c>
      <c r="D20" s="15">
        <v>82110</v>
      </c>
      <c r="E20" s="13">
        <f t="shared" si="0"/>
        <v>126.48848494184703</v>
      </c>
      <c r="F20" s="13">
        <f t="shared" si="1"/>
        <v>61.11056607475719</v>
      </c>
    </row>
    <row r="21" spans="1:6" ht="14.25">
      <c r="A21" s="16" t="s">
        <v>25</v>
      </c>
      <c r="B21" s="12">
        <v>115</v>
      </c>
      <c r="C21" s="14"/>
      <c r="D21" s="15"/>
      <c r="E21" s="13"/>
      <c r="F21" s="13">
        <f t="shared" si="1"/>
        <v>-100</v>
      </c>
    </row>
    <row r="22" spans="1:6" ht="14.25">
      <c r="A22" s="16" t="s">
        <v>26</v>
      </c>
      <c r="B22" s="12">
        <v>4180</v>
      </c>
      <c r="C22" s="14"/>
      <c r="D22" s="15">
        <v>419</v>
      </c>
      <c r="E22" s="13"/>
      <c r="F22" s="13">
        <f t="shared" si="1"/>
        <v>-89.97607655502392</v>
      </c>
    </row>
    <row r="23" spans="1:6" ht="14.25">
      <c r="A23" s="16" t="s">
        <v>27</v>
      </c>
      <c r="B23" s="12">
        <v>617</v>
      </c>
      <c r="C23" s="14"/>
      <c r="D23" s="15">
        <v>125</v>
      </c>
      <c r="E23" s="13"/>
      <c r="F23" s="13">
        <f t="shared" si="1"/>
        <v>-79.74068071312804</v>
      </c>
    </row>
    <row r="24" spans="1:6" ht="14.25">
      <c r="A24" s="11" t="s">
        <v>28</v>
      </c>
      <c r="B24" s="12"/>
      <c r="C24" s="14">
        <v>5500</v>
      </c>
      <c r="D24" s="15"/>
      <c r="E24" s="13">
        <f t="shared" si="0"/>
        <v>0</v>
      </c>
      <c r="F24" s="13"/>
    </row>
    <row r="25" spans="1:6" ht="14.25">
      <c r="A25" s="11" t="s">
        <v>29</v>
      </c>
      <c r="B25" s="12">
        <v>22</v>
      </c>
      <c r="C25" s="14">
        <v>3000</v>
      </c>
      <c r="D25" s="15"/>
      <c r="E25" s="13">
        <f t="shared" si="0"/>
        <v>0</v>
      </c>
      <c r="F25" s="13">
        <f t="shared" si="1"/>
        <v>-100</v>
      </c>
    </row>
    <row r="26" spans="1:6" ht="14.25">
      <c r="A26" s="11" t="s">
        <v>30</v>
      </c>
      <c r="B26" s="12">
        <v>467</v>
      </c>
      <c r="C26" s="12">
        <v>313</v>
      </c>
      <c r="D26" s="15"/>
      <c r="E26" s="13">
        <f t="shared" si="0"/>
        <v>0</v>
      </c>
      <c r="F26" s="13">
        <f t="shared" si="1"/>
        <v>-100</v>
      </c>
    </row>
    <row r="27" spans="1:6" ht="14.25">
      <c r="A27" s="16" t="s">
        <v>31</v>
      </c>
      <c r="B27" s="12">
        <v>449</v>
      </c>
      <c r="C27" s="14">
        <v>313</v>
      </c>
      <c r="D27" s="15"/>
      <c r="E27" s="13">
        <f t="shared" si="0"/>
        <v>0</v>
      </c>
      <c r="F27" s="13">
        <f t="shared" si="1"/>
        <v>-100</v>
      </c>
    </row>
    <row r="28" spans="1:6" ht="14.25">
      <c r="A28" s="16" t="s">
        <v>32</v>
      </c>
      <c r="B28" s="12">
        <v>18</v>
      </c>
      <c r="C28" s="14"/>
      <c r="D28" s="15"/>
      <c r="E28" s="13"/>
      <c r="F28" s="13">
        <f t="shared" si="1"/>
        <v>-100</v>
      </c>
    </row>
    <row r="29" spans="1:6" ht="14.25">
      <c r="A29" s="11" t="s">
        <v>33</v>
      </c>
      <c r="B29" s="12">
        <v>12350</v>
      </c>
      <c r="C29" s="14"/>
      <c r="D29" s="15"/>
      <c r="E29" s="13"/>
      <c r="F29" s="13">
        <f t="shared" si="1"/>
        <v>-100</v>
      </c>
    </row>
    <row r="30" spans="1:6" ht="14.25">
      <c r="A30" s="16" t="s">
        <v>34</v>
      </c>
      <c r="B30" s="12">
        <v>12350</v>
      </c>
      <c r="C30" s="14"/>
      <c r="D30" s="15"/>
      <c r="E30" s="13"/>
      <c r="F30" s="13">
        <f t="shared" si="1"/>
        <v>-100</v>
      </c>
    </row>
    <row r="31" spans="1:6" ht="14.25">
      <c r="A31" s="11" t="s">
        <v>35</v>
      </c>
      <c r="B31" s="12"/>
      <c r="C31" s="14">
        <v>446</v>
      </c>
      <c r="D31" s="15">
        <v>22</v>
      </c>
      <c r="E31" s="13">
        <f t="shared" si="0"/>
        <v>4.932735426008969</v>
      </c>
      <c r="F31" s="13" t="s">
        <v>13</v>
      </c>
    </row>
    <row r="32" spans="1:6" ht="14.25">
      <c r="A32" s="16" t="s">
        <v>36</v>
      </c>
      <c r="B32" s="12"/>
      <c r="C32" s="14">
        <v>446</v>
      </c>
      <c r="D32" s="15">
        <v>22</v>
      </c>
      <c r="E32" s="13">
        <f t="shared" si="0"/>
        <v>4.932735426008969</v>
      </c>
      <c r="F32" s="13" t="s">
        <v>13</v>
      </c>
    </row>
    <row r="33" spans="1:6" ht="14.25">
      <c r="A33" s="11" t="s">
        <v>37</v>
      </c>
      <c r="B33" s="12">
        <v>10000</v>
      </c>
      <c r="C33" s="14"/>
      <c r="D33" s="15">
        <v>10134</v>
      </c>
      <c r="E33" s="13"/>
      <c r="F33" s="13">
        <f t="shared" si="1"/>
        <v>1.34</v>
      </c>
    </row>
    <row r="34" spans="1:6" ht="14.25">
      <c r="A34" s="16" t="s">
        <v>38</v>
      </c>
      <c r="B34" s="12">
        <v>10000</v>
      </c>
      <c r="C34" s="14"/>
      <c r="D34" s="15">
        <v>10134</v>
      </c>
      <c r="E34" s="13"/>
      <c r="F34" s="13">
        <f t="shared" si="1"/>
        <v>1.34</v>
      </c>
    </row>
    <row r="35" spans="1:6" ht="14.25">
      <c r="A35" s="11" t="s">
        <v>39</v>
      </c>
      <c r="B35" s="12">
        <v>11</v>
      </c>
      <c r="C35" s="14"/>
      <c r="D35" s="15"/>
      <c r="E35" s="13"/>
      <c r="F35" s="13">
        <f t="shared" si="1"/>
        <v>-100</v>
      </c>
    </row>
    <row r="36" spans="1:6" ht="14.25">
      <c r="A36" s="11" t="s">
        <v>40</v>
      </c>
      <c r="B36" s="12">
        <v>11</v>
      </c>
      <c r="C36" s="14"/>
      <c r="D36" s="15"/>
      <c r="E36" s="13"/>
      <c r="F36" s="13">
        <f t="shared" si="1"/>
        <v>-100</v>
      </c>
    </row>
    <row r="37" spans="1:6" ht="14.25">
      <c r="A37" s="16" t="s">
        <v>41</v>
      </c>
      <c r="B37" s="12">
        <v>11</v>
      </c>
      <c r="C37" s="14"/>
      <c r="D37" s="15"/>
      <c r="E37" s="13"/>
      <c r="F37" s="13">
        <f t="shared" si="1"/>
        <v>-100</v>
      </c>
    </row>
    <row r="38" spans="1:6" ht="14.25">
      <c r="A38" s="11" t="s">
        <v>42</v>
      </c>
      <c r="B38" s="12">
        <f>B39+B41</f>
        <v>1711</v>
      </c>
      <c r="C38" s="12">
        <f>C39+C41</f>
        <v>4238</v>
      </c>
      <c r="D38" s="15">
        <v>65149</v>
      </c>
      <c r="E38" s="13">
        <f>(D38/C38)*100</f>
        <v>1537.2581406323739</v>
      </c>
      <c r="F38" s="13">
        <f aca="true" t="shared" si="2" ref="F38:F69">(D38-B38)/B38*100</f>
        <v>3707.6563413208655</v>
      </c>
    </row>
    <row r="39" spans="1:6" ht="14.25">
      <c r="A39" s="11" t="s">
        <v>43</v>
      </c>
      <c r="B39" s="12">
        <v>1029</v>
      </c>
      <c r="C39" s="14"/>
      <c r="D39" s="15">
        <v>63926</v>
      </c>
      <c r="E39" s="13"/>
      <c r="F39" s="13">
        <f t="shared" si="2"/>
        <v>6112.439261418853</v>
      </c>
    </row>
    <row r="40" spans="1:6" ht="14.25">
      <c r="A40" s="16" t="s">
        <v>44</v>
      </c>
      <c r="B40" s="12">
        <v>1029</v>
      </c>
      <c r="C40" s="14"/>
      <c r="D40" s="15">
        <v>63926</v>
      </c>
      <c r="E40" s="13"/>
      <c r="F40" s="13">
        <f t="shared" si="2"/>
        <v>6112.439261418853</v>
      </c>
    </row>
    <row r="41" spans="1:6" ht="14.25">
      <c r="A41" s="11" t="s">
        <v>45</v>
      </c>
      <c r="B41" s="12">
        <v>682</v>
      </c>
      <c r="C41" s="14">
        <v>4238</v>
      </c>
      <c r="D41" s="15">
        <v>1223</v>
      </c>
      <c r="E41" s="13">
        <f>(D41/C41)*100</f>
        <v>28.857951864086832</v>
      </c>
      <c r="F41" s="13">
        <f t="shared" si="2"/>
        <v>79.32551319648094</v>
      </c>
    </row>
    <row r="42" spans="1:6" ht="14.25">
      <c r="A42" s="16" t="s">
        <v>46</v>
      </c>
      <c r="B42" s="12">
        <v>487</v>
      </c>
      <c r="C42" s="14">
        <v>4238</v>
      </c>
      <c r="D42" s="15">
        <v>1001</v>
      </c>
      <c r="E42" s="13">
        <f>(D42/C42)*100</f>
        <v>23.619631901840492</v>
      </c>
      <c r="F42" s="13">
        <f t="shared" si="2"/>
        <v>105.54414784394251</v>
      </c>
    </row>
    <row r="43" spans="1:6" ht="14.25">
      <c r="A43" s="16" t="s">
        <v>47</v>
      </c>
      <c r="B43" s="12">
        <v>85</v>
      </c>
      <c r="C43" s="14"/>
      <c r="D43" s="15">
        <v>83</v>
      </c>
      <c r="E43" s="13"/>
      <c r="F43" s="13">
        <f t="shared" si="2"/>
        <v>-2.3529411764705883</v>
      </c>
    </row>
    <row r="44" spans="1:6" ht="14.25">
      <c r="A44" s="16" t="s">
        <v>48</v>
      </c>
      <c r="B44" s="12">
        <v>50</v>
      </c>
      <c r="C44" s="14"/>
      <c r="D44" s="15">
        <v>82</v>
      </c>
      <c r="E44" s="13"/>
      <c r="F44" s="13">
        <f t="shared" si="2"/>
        <v>64</v>
      </c>
    </row>
    <row r="45" spans="1:6" ht="14.25">
      <c r="A45" s="16" t="s">
        <v>49</v>
      </c>
      <c r="B45" s="12">
        <v>45</v>
      </c>
      <c r="C45" s="14"/>
      <c r="D45" s="15">
        <v>5</v>
      </c>
      <c r="E45" s="13"/>
      <c r="F45" s="13">
        <f t="shared" si="2"/>
        <v>-88.88888888888889</v>
      </c>
    </row>
    <row r="46" spans="1:6" ht="14.25">
      <c r="A46" s="16" t="s">
        <v>50</v>
      </c>
      <c r="B46" s="12">
        <v>15</v>
      </c>
      <c r="C46" s="14"/>
      <c r="D46" s="15">
        <v>52</v>
      </c>
      <c r="E46" s="13"/>
      <c r="F46" s="13">
        <f t="shared" si="2"/>
        <v>246.66666666666669</v>
      </c>
    </row>
    <row r="47" spans="1:6" ht="14.25">
      <c r="A47" s="11" t="s">
        <v>51</v>
      </c>
      <c r="B47" s="12">
        <v>1907</v>
      </c>
      <c r="C47" s="14">
        <v>1500</v>
      </c>
      <c r="D47" s="15">
        <v>3385</v>
      </c>
      <c r="E47" s="13">
        <f>(D47/C47)*100</f>
        <v>225.66666666666669</v>
      </c>
      <c r="F47" s="13">
        <f t="shared" si="2"/>
        <v>77.50393287886733</v>
      </c>
    </row>
    <row r="48" spans="1:6" ht="14.25">
      <c r="A48" s="11" t="s">
        <v>52</v>
      </c>
      <c r="B48" s="12">
        <v>1907</v>
      </c>
      <c r="C48" s="14">
        <v>1500</v>
      </c>
      <c r="D48" s="15">
        <v>3385</v>
      </c>
      <c r="E48" s="13">
        <f>(D48/C48)*100</f>
        <v>225.66666666666669</v>
      </c>
      <c r="F48" s="13">
        <f t="shared" si="2"/>
        <v>77.50393287886733</v>
      </c>
    </row>
    <row r="49" spans="1:6" ht="14.25">
      <c r="A49" s="16" t="s">
        <v>53</v>
      </c>
      <c r="B49" s="12">
        <v>1087</v>
      </c>
      <c r="C49" s="14">
        <v>1500</v>
      </c>
      <c r="D49" s="15">
        <v>1065</v>
      </c>
      <c r="E49" s="13">
        <f>(D49/C49)*100</f>
        <v>71</v>
      </c>
      <c r="F49" s="13">
        <f t="shared" si="2"/>
        <v>-2.02391904323827</v>
      </c>
    </row>
    <row r="50" spans="1:6" ht="14.25">
      <c r="A50" s="16" t="s">
        <v>54</v>
      </c>
      <c r="B50" s="12">
        <v>184</v>
      </c>
      <c r="C50" s="14"/>
      <c r="D50" s="15">
        <v>593</v>
      </c>
      <c r="E50" s="13"/>
      <c r="F50" s="13">
        <f t="shared" si="2"/>
        <v>222.2826086956522</v>
      </c>
    </row>
    <row r="51" spans="1:6" ht="14.25">
      <c r="A51" s="16" t="s">
        <v>55</v>
      </c>
      <c r="B51" s="12">
        <v>636</v>
      </c>
      <c r="C51" s="14"/>
      <c r="D51" s="15">
        <v>968</v>
      </c>
      <c r="E51" s="13"/>
      <c r="F51" s="13">
        <f t="shared" si="2"/>
        <v>52.20125786163522</v>
      </c>
    </row>
    <row r="52" spans="1:6" ht="14.25">
      <c r="A52" s="16" t="s">
        <v>56</v>
      </c>
      <c r="B52" s="12"/>
      <c r="C52" s="14"/>
      <c r="D52" s="15">
        <v>759</v>
      </c>
      <c r="E52" s="13"/>
      <c r="F52" s="13" t="s">
        <v>13</v>
      </c>
    </row>
    <row r="53" spans="1:6" ht="14.25">
      <c r="A53" s="11" t="s">
        <v>57</v>
      </c>
      <c r="B53" s="12">
        <v>28</v>
      </c>
      <c r="C53" s="14"/>
      <c r="D53" s="15">
        <v>81</v>
      </c>
      <c r="E53" s="13"/>
      <c r="F53" s="13">
        <f t="shared" si="2"/>
        <v>189.28571428571428</v>
      </c>
    </row>
    <row r="54" spans="1:6" ht="14.25">
      <c r="A54" s="11" t="s">
        <v>58</v>
      </c>
      <c r="B54" s="12">
        <v>28</v>
      </c>
      <c r="C54" s="14"/>
      <c r="D54" s="15">
        <v>81</v>
      </c>
      <c r="E54" s="13"/>
      <c r="F54" s="13">
        <f t="shared" si="2"/>
        <v>189.28571428571428</v>
      </c>
    </row>
    <row r="55" spans="1:6" ht="14.25">
      <c r="A55" s="16" t="s">
        <v>59</v>
      </c>
      <c r="B55" s="12">
        <v>2</v>
      </c>
      <c r="C55" s="14"/>
      <c r="D55" s="15">
        <v>1</v>
      </c>
      <c r="E55" s="13"/>
      <c r="F55" s="13">
        <f t="shared" si="2"/>
        <v>-50</v>
      </c>
    </row>
    <row r="56" spans="1:6" ht="14.25">
      <c r="A56" s="16" t="s">
        <v>60</v>
      </c>
      <c r="B56" s="12">
        <v>14</v>
      </c>
      <c r="C56" s="14"/>
      <c r="D56" s="15">
        <v>11</v>
      </c>
      <c r="E56" s="13"/>
      <c r="F56" s="13">
        <f t="shared" si="2"/>
        <v>-21.428571428571427</v>
      </c>
    </row>
    <row r="57" spans="1:6" ht="14.25">
      <c r="A57" s="16" t="s">
        <v>61</v>
      </c>
      <c r="B57" s="12">
        <v>12</v>
      </c>
      <c r="C57" s="14"/>
      <c r="D57" s="15">
        <v>69</v>
      </c>
      <c r="E57" s="13"/>
      <c r="F57" s="13">
        <f t="shared" si="2"/>
        <v>475</v>
      </c>
    </row>
    <row r="58" spans="1:6" ht="14.25">
      <c r="A58" s="17" t="s">
        <v>62</v>
      </c>
      <c r="B58" s="12"/>
      <c r="C58" s="14"/>
      <c r="D58" s="15">
        <v>14000</v>
      </c>
      <c r="E58" s="13"/>
      <c r="F58" s="13" t="s">
        <v>13</v>
      </c>
    </row>
    <row r="59" spans="1:6" ht="14.25">
      <c r="A59" s="17" t="s">
        <v>63</v>
      </c>
      <c r="B59" s="12"/>
      <c r="C59" s="14"/>
      <c r="D59" s="15">
        <v>10821</v>
      </c>
      <c r="E59" s="13"/>
      <c r="F59" s="13" t="s">
        <v>13</v>
      </c>
    </row>
    <row r="60" spans="1:6" ht="14.25">
      <c r="A60" s="18" t="s">
        <v>64</v>
      </c>
      <c r="B60" s="12"/>
      <c r="C60" s="15"/>
      <c r="D60" s="15">
        <v>9821</v>
      </c>
      <c r="E60" s="13"/>
      <c r="F60" s="13" t="s">
        <v>13</v>
      </c>
    </row>
    <row r="61" spans="1:6" ht="14.25">
      <c r="A61" s="18" t="s">
        <v>65</v>
      </c>
      <c r="B61" s="12"/>
      <c r="C61" s="14"/>
      <c r="D61" s="15">
        <v>1000</v>
      </c>
      <c r="E61" s="13"/>
      <c r="F61" s="13" t="s">
        <v>13</v>
      </c>
    </row>
    <row r="62" spans="1:6" ht="14.25">
      <c r="A62" s="17" t="s">
        <v>66</v>
      </c>
      <c r="B62" s="12"/>
      <c r="C62" s="14"/>
      <c r="D62" s="15">
        <v>3179</v>
      </c>
      <c r="E62" s="13"/>
      <c r="F62" s="13" t="s">
        <v>13</v>
      </c>
    </row>
    <row r="63" spans="1:6" ht="14.25">
      <c r="A63" s="18" t="s">
        <v>67</v>
      </c>
      <c r="B63" s="12"/>
      <c r="C63" s="14"/>
      <c r="D63" s="15">
        <v>200</v>
      </c>
      <c r="E63" s="13"/>
      <c r="F63" s="13" t="s">
        <v>13</v>
      </c>
    </row>
    <row r="64" spans="1:6" ht="14.25">
      <c r="A64" s="18" t="s">
        <v>68</v>
      </c>
      <c r="B64" s="12"/>
      <c r="C64" s="14"/>
      <c r="D64" s="15">
        <v>132</v>
      </c>
      <c r="E64" s="13"/>
      <c r="F64" s="13" t="s">
        <v>13</v>
      </c>
    </row>
    <row r="65" spans="1:6" ht="14.25">
      <c r="A65" s="18" t="s">
        <v>69</v>
      </c>
      <c r="B65" s="12"/>
      <c r="C65" s="15"/>
      <c r="D65" s="15">
        <v>2847</v>
      </c>
      <c r="E65" s="13"/>
      <c r="F65" s="13" t="s">
        <v>13</v>
      </c>
    </row>
    <row r="66" spans="1:6" ht="14.25">
      <c r="A66" s="19" t="s">
        <v>70</v>
      </c>
      <c r="B66" s="15">
        <f>B5+B10+B17+B35+B38+B47+B53+B58</f>
        <v>88247</v>
      </c>
      <c r="C66" s="15">
        <f>C5+C10+C17+C35+C38+C47+C53+C58</f>
        <v>80000</v>
      </c>
      <c r="D66" s="15">
        <f>D5+D10+D17+D35+D38+D47+D53+D58</f>
        <v>178058</v>
      </c>
      <c r="E66" s="13">
        <f>(D66/C66)*100</f>
        <v>222.57250000000002</v>
      </c>
      <c r="F66" s="13">
        <f t="shared" si="2"/>
        <v>101.77229820843768</v>
      </c>
    </row>
    <row r="67" spans="1:6" ht="14.25">
      <c r="A67" s="20" t="s">
        <v>71</v>
      </c>
      <c r="B67" s="15">
        <v>2547</v>
      </c>
      <c r="C67" s="14"/>
      <c r="D67" s="15">
        <v>2479</v>
      </c>
      <c r="E67" s="13"/>
      <c r="F67" s="13">
        <f t="shared" si="2"/>
        <v>-2.6698076168040834</v>
      </c>
    </row>
    <row r="68" spans="1:6" ht="14.25">
      <c r="A68" s="20" t="s">
        <v>72</v>
      </c>
      <c r="B68" s="15">
        <v>69950</v>
      </c>
      <c r="C68" s="14"/>
      <c r="D68" s="15">
        <v>33063</v>
      </c>
      <c r="E68" s="13"/>
      <c r="F68" s="13">
        <f t="shared" si="2"/>
        <v>-52.733380986418865</v>
      </c>
    </row>
    <row r="69" spans="1:6" ht="14.25">
      <c r="A69" s="20" t="s">
        <v>73</v>
      </c>
      <c r="B69" s="15">
        <v>4625</v>
      </c>
      <c r="C69" s="14"/>
      <c r="D69" s="15">
        <v>8376</v>
      </c>
      <c r="E69" s="13"/>
      <c r="F69" s="13">
        <f t="shared" si="2"/>
        <v>81.1027027027027</v>
      </c>
    </row>
    <row r="70" spans="1:6" ht="14.25">
      <c r="A70" s="20" t="s">
        <v>74</v>
      </c>
      <c r="B70" s="15">
        <v>2252</v>
      </c>
      <c r="C70" s="14"/>
      <c r="D70" s="15">
        <v>4487</v>
      </c>
      <c r="E70" s="13"/>
      <c r="F70" s="13">
        <f>(D70-B70)/B70*100</f>
        <v>99.24511545293073</v>
      </c>
    </row>
    <row r="71" spans="1:6" ht="14.25">
      <c r="A71" s="21" t="s">
        <v>75</v>
      </c>
      <c r="B71" s="15">
        <f>B66+B67+B68+B69+B70</f>
        <v>167621</v>
      </c>
      <c r="C71" s="15">
        <f>C66+C67+C68+C69+C70</f>
        <v>80000</v>
      </c>
      <c r="D71" s="15">
        <f>D66+D67+D68+D69+D70</f>
        <v>226463</v>
      </c>
      <c r="E71" s="13">
        <f>(D71/C71)*100</f>
        <v>283.07875</v>
      </c>
      <c r="F71" s="13">
        <f>(D71-B71)/B71*100</f>
        <v>35.104193388656554</v>
      </c>
    </row>
  </sheetData>
  <sheetProtection/>
  <mergeCells count="6">
    <mergeCell ref="A1:F1"/>
    <mergeCell ref="A2:F2"/>
    <mergeCell ref="C3:E3"/>
    <mergeCell ref="A3:A4"/>
    <mergeCell ref="B3:B4"/>
    <mergeCell ref="F3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2021-09-16T02:44:48Z</dcterms:created>
  <dcterms:modified xsi:type="dcterms:W3CDTF">2021-09-18T03:35:41Z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